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80"/>
  </bookViews>
  <sheets>
    <sheet name="Лист1" sheetId="1" r:id="rId1"/>
  </sheets>
  <definedNames>
    <definedName name="_xlnm.Print_Area" localSheetId="0">Лист1!$A$1:$K$45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" i="1" l="1"/>
  <c r="J38" i="1"/>
  <c r="J37" i="1"/>
  <c r="J36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15" i="1"/>
  <c r="T22" i="1"/>
  <c r="J11" i="1"/>
  <c r="J45" i="1" s="1"/>
  <c r="J12" i="1"/>
  <c r="J44" i="1"/>
  <c r="G43" i="1"/>
  <c r="J43" i="1" s="1"/>
  <c r="G42" i="1"/>
  <c r="J42" i="1" s="1"/>
  <c r="J41" i="1"/>
  <c r="J40" i="1"/>
  <c r="J39" i="1"/>
  <c r="G35" i="1"/>
  <c r="J35" i="1" s="1"/>
  <c r="G31" i="1"/>
  <c r="J31" i="1" s="1"/>
  <c r="G11" i="1"/>
  <c r="T15" i="1" l="1"/>
  <c r="T14" i="1"/>
  <c r="T13" i="1"/>
  <c r="T12" i="1"/>
  <c r="T8" i="1"/>
  <c r="T43" i="1"/>
  <c r="T42" i="1"/>
  <c r="T41" i="1"/>
  <c r="T40" i="1"/>
  <c r="T39" i="1"/>
  <c r="T38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1" i="1"/>
  <c r="T18" i="1"/>
  <c r="T37" i="1" l="1"/>
  <c r="T17" i="1"/>
  <c r="T7" i="1" s="1"/>
  <c r="G4" i="1" l="1"/>
</calcChain>
</file>

<file path=xl/sharedStrings.xml><?xml version="1.0" encoding="utf-8"?>
<sst xmlns="http://schemas.openxmlformats.org/spreadsheetml/2006/main" count="161" uniqueCount="102">
  <si>
    <t>№ лота</t>
  </si>
  <si>
    <t>Наименование</t>
  </si>
  <si>
    <t>Кол-во</t>
  </si>
  <si>
    <t>Цена без НДС</t>
  </si>
  <si>
    <t>Сумма без НДС</t>
  </si>
  <si>
    <t xml:space="preserve">Техническая спецификация </t>
  </si>
  <si>
    <t>Ед. изм.</t>
  </si>
  <si>
    <t>услуга</t>
  </si>
  <si>
    <t xml:space="preserve">Таблица цен к протоколу итогов № 13 от 26.01.2026г 
</t>
  </si>
  <si>
    <t>№</t>
  </si>
  <si>
    <t>лота</t>
  </si>
  <si>
    <t>Наименование работы, услуги</t>
  </si>
  <si>
    <t>Единица</t>
  </si>
  <si>
    <t>Объем</t>
  </si>
  <si>
    <t>Срок выполнения работ, оказания услуг</t>
  </si>
  <si>
    <t>Место оказания услуг</t>
  </si>
  <si>
    <t>Санитарно-химический контроль</t>
  </si>
  <si>
    <t>Определение  концентрации  активно действующего вещества в рабочих растворах дезсредства и соответствие концентрации</t>
  </si>
  <si>
    <t>Исследование воды</t>
  </si>
  <si>
    <t>Качество  питьевой воды по органолептическим, физико-химическим и бактериологическим показателям</t>
  </si>
  <si>
    <t xml:space="preserve">Микроклимат </t>
  </si>
  <si>
    <t xml:space="preserve">Эффективность вентиляционной системы </t>
  </si>
  <si>
    <t>Освещенность</t>
  </si>
  <si>
    <t>Уровни искусственной  освещенности</t>
  </si>
  <si>
    <t>Шум от  работающего оборудования в том числе  вентиляционного</t>
  </si>
  <si>
    <t>Уровни звука</t>
  </si>
  <si>
    <t>Контроль за источниками неионизирующих излучений, электромагнитное излучение</t>
  </si>
  <si>
    <t>ЭП 50 Гц, УВЧ, СВЧ, УФ, магнитное поле</t>
  </si>
  <si>
    <t xml:space="preserve">Лихорадка неясной этиологии </t>
  </si>
  <si>
    <t xml:space="preserve">Лихорадка вирусной этиологии </t>
  </si>
  <si>
    <t xml:space="preserve">Исследование материала </t>
  </si>
  <si>
    <t>Питательные среды</t>
  </si>
  <si>
    <t>Исследование материала на холеру</t>
  </si>
  <si>
    <t>Внутри лабораторный контроль</t>
  </si>
  <si>
    <t xml:space="preserve">Проведение контроля парового стерилизатора в одной точке </t>
  </si>
  <si>
    <t>Проведение контроля дезкамеры в одной точке</t>
  </si>
  <si>
    <t xml:space="preserve">Выезд специалиста </t>
  </si>
  <si>
    <t>Дезинфицирующие средства, растворы</t>
  </si>
  <si>
    <t>Действующие вещества (ДВ) четвертичных аммониевых солей (ЧАС) суммарно 1 раз в квартал</t>
  </si>
  <si>
    <t>титриметрический</t>
  </si>
  <si>
    <t>Параметры микроклимата</t>
  </si>
  <si>
    <t>скорость движения воздуха 2 раза в год</t>
  </si>
  <si>
    <t xml:space="preserve">замеры </t>
  </si>
  <si>
    <t xml:space="preserve">влажность </t>
  </si>
  <si>
    <t>температура</t>
  </si>
  <si>
    <t xml:space="preserve">эффективность вентиляционный системы </t>
  </si>
  <si>
    <t>естественная, искусственная освещенность</t>
  </si>
  <si>
    <t>Шум</t>
  </si>
  <si>
    <t>непостоянный шум (колеблющийся, прерывистый, импульсный)</t>
  </si>
  <si>
    <t>Электромагнитные поля</t>
  </si>
  <si>
    <t>напряженность электрического и магнитного поля промышленной частоты 50 Гц</t>
  </si>
  <si>
    <t>Вода на бактериологические показатели</t>
  </si>
  <si>
    <t>общее количество микроорганизмов (ОМЧ)</t>
  </si>
  <si>
    <t>общие колиформные бактерии (ОКБ)</t>
  </si>
  <si>
    <t>термотолерантные колиформные бактерии (ТКБ)</t>
  </si>
  <si>
    <t>Вода на санитарно-химические показатели</t>
  </si>
  <si>
    <t xml:space="preserve">запах при 20, 60 градусах Цельсия </t>
  </si>
  <si>
    <t xml:space="preserve">привкус </t>
  </si>
  <si>
    <t xml:space="preserve">мутность </t>
  </si>
  <si>
    <t xml:space="preserve">цветность </t>
  </si>
  <si>
    <t xml:space="preserve">общая минерализация (сухой остаток) </t>
  </si>
  <si>
    <t xml:space="preserve">хлориды </t>
  </si>
  <si>
    <t xml:space="preserve">общая жесткость </t>
  </si>
  <si>
    <t xml:space="preserve">окисляемость перманганатная </t>
  </si>
  <si>
    <t xml:space="preserve">водородный показатель (рН) </t>
  </si>
  <si>
    <t xml:space="preserve">нитраты </t>
  </si>
  <si>
    <t>нитриты</t>
  </si>
  <si>
    <t xml:space="preserve"> сульфаты </t>
  </si>
  <si>
    <t>железо, в т.ч. при обработке как коагулянт</t>
  </si>
  <si>
    <t xml:space="preserve">азот аммонийный (по азоту) </t>
  </si>
  <si>
    <t>остаточный свободный хлор</t>
  </si>
  <si>
    <t>остаточный связанный хлор</t>
  </si>
  <si>
    <t>Лаборатория особо-опасных инфекций</t>
  </si>
  <si>
    <t>Лихорадка неясной этиологии</t>
  </si>
  <si>
    <t>генетический</t>
  </si>
  <si>
    <t>Лихорадки вирусной этиологии</t>
  </si>
  <si>
    <t xml:space="preserve">ИФА </t>
  </si>
  <si>
    <t xml:space="preserve">Питательные среды </t>
  </si>
  <si>
    <t>классический бактериологический (на одно исследование)</t>
  </si>
  <si>
    <t>Проведение контроля парового стерилизатора в одной точке1 раз в квартал</t>
  </si>
  <si>
    <t>анализ</t>
  </si>
  <si>
    <t>Выезд специалиста:</t>
  </si>
  <si>
    <t>час</t>
  </si>
  <si>
    <t>АО «ННМЦ» структурные подразделения.
г. Астана Абылайхана 42, 42А, 42/1
г. Астана Кабанбай Батыра 27,</t>
  </si>
  <si>
    <t>В течении 2026 года с момента заключения договора по  письменной заявке.</t>
  </si>
  <si>
    <t>1 раз в квартал 20 исследований  (лечебно – диагностические и вспомогательные кабинеты)</t>
  </si>
  <si>
    <t>4 раза в год 1 проба воды на хим. состав; 1  проба на микробиологические показатели</t>
  </si>
  <si>
    <t>2 раза в год 300 точек</t>
  </si>
  <si>
    <t>2 раза в год 150 точек</t>
  </si>
  <si>
    <t>1 раз в год 400 точек</t>
  </si>
  <si>
    <t>1 раз в год 90 точек</t>
  </si>
  <si>
    <t>1 раз в год 60 точек</t>
  </si>
  <si>
    <t>В течении года 1</t>
  </si>
  <si>
    <t>1 раз в квартал 60 точек</t>
  </si>
  <si>
    <t>1 раз в квартал 11 точек</t>
  </si>
  <si>
    <t>Цена</t>
  </si>
  <si>
    <t>сумма</t>
  </si>
  <si>
    <t>Всего:</t>
  </si>
  <si>
    <t>Поставщик 1</t>
  </si>
  <si>
    <t>Поставщик 2</t>
  </si>
  <si>
    <t>производственный контроль</t>
  </si>
  <si>
    <t>Санитарно-химический контроль, Исследование воды, Микроклимат , Освещенность, Шум от  работающего оборудования в том числе  вентиляционного, Контроль за источниками неионизирующих излучений, электромагнитное излучение, Лихорадка неясной этиологии , Лихорадка вирусной этиологии , Питательные среды,Внутри лабораторный контроль,Выезд специалиста.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</si>
</sst>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7" formatCode="_-* #,##0\ _₽_-;\-* #,##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8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43" fontId="2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vertical="center" wrapText="1"/>
    </xf>
    <xf numFmtId="0" fontId="2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Fill="1" applyBorder="1"/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2" fillId="2" borderId="0" xfId="0" applyFont="1" applyFill="1" applyAlignment="1">
      <alignment horizontal="right" vertical="top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vertical="center"/>
    </xf>
    <xf numFmtId="0" fontId="7" fillId="0" borderId="1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vertical="center" wrapText="1"/>
    </xf>
    <xf numFmtId="167" fontId="6" fillId="0" borderId="8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3" fontId="2" fillId="0" borderId="0" xfId="1" applyFont="1" applyBorder="1" applyAlignment="1">
      <alignment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4" fontId="2" fillId="0" borderId="0" xfId="1" applyNumberFormat="1" applyFont="1" applyAlignment="1">
      <alignment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6" fillId="0" borderId="8" xfId="0" applyFont="1" applyFill="1" applyBorder="1" applyAlignment="1">
      <alignment horizontal="right" vertical="center" wrapText="1"/>
    </xf>
    <xf numFmtId="0" fontId="6" fillId="0" borderId="12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19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164" fontId="2" fillId="0" borderId="8" xfId="1" applyNumberFormat="1" applyFont="1" applyFill="1" applyBorder="1" applyAlignment="1">
      <alignment horizontal="right" vertical="center"/>
    </xf>
    <xf numFmtId="164" fontId="2" fillId="0" borderId="13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64" fontId="2" fillId="0" borderId="19" xfId="0" applyNumberFormat="1" applyFont="1" applyFill="1" applyBorder="1" applyAlignment="1">
      <alignment horizontal="right" vertical="center" wrapText="1"/>
    </xf>
    <xf numFmtId="164" fontId="2" fillId="0" borderId="19" xfId="1" applyNumberFormat="1" applyFont="1" applyFill="1" applyBorder="1" applyAlignment="1">
      <alignment horizontal="right" vertical="center"/>
    </xf>
    <xf numFmtId="164" fontId="2" fillId="0" borderId="8" xfId="1" applyNumberFormat="1" applyFont="1" applyBorder="1" applyAlignment="1">
      <alignment horizontal="right" vertical="center"/>
    </xf>
    <xf numFmtId="164" fontId="2" fillId="0" borderId="13" xfId="1" applyNumberFormat="1" applyFont="1" applyBorder="1" applyAlignment="1">
      <alignment horizontal="right" vertical="center"/>
    </xf>
    <xf numFmtId="164" fontId="2" fillId="0" borderId="19" xfId="1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 wrapText="1"/>
    </xf>
    <xf numFmtId="164" fontId="2" fillId="0" borderId="19" xfId="0" applyNumberFormat="1" applyFont="1" applyBorder="1" applyAlignment="1">
      <alignment horizontal="right" vertical="center" wrapText="1"/>
    </xf>
    <xf numFmtId="164" fontId="2" fillId="0" borderId="0" xfId="1" applyNumberFormat="1" applyFont="1" applyAlignment="1">
      <alignment horizontal="right" vertical="center"/>
    </xf>
    <xf numFmtId="164" fontId="3" fillId="0" borderId="9" xfId="1" applyNumberFormat="1" applyFont="1" applyFill="1" applyBorder="1" applyAlignment="1">
      <alignment horizontal="right" vertical="center"/>
    </xf>
    <xf numFmtId="164" fontId="3" fillId="0" borderId="25" xfId="1" applyNumberFormat="1" applyFont="1" applyFill="1" applyBorder="1" applyAlignment="1">
      <alignment horizontal="right" vertical="center"/>
    </xf>
    <xf numFmtId="164" fontId="3" fillId="0" borderId="27" xfId="1" applyNumberFormat="1" applyFont="1" applyFill="1" applyBorder="1" applyAlignment="1">
      <alignment horizontal="right" vertical="center"/>
    </xf>
    <xf numFmtId="164" fontId="3" fillId="0" borderId="26" xfId="1" applyNumberFormat="1" applyFont="1" applyFill="1" applyBorder="1" applyAlignment="1">
      <alignment horizontal="right" vertical="center"/>
    </xf>
    <xf numFmtId="164" fontId="3" fillId="0" borderId="16" xfId="1" applyNumberFormat="1" applyFont="1" applyFill="1" applyBorder="1" applyAlignment="1">
      <alignment horizontal="right" vertical="center"/>
    </xf>
    <xf numFmtId="164" fontId="2" fillId="0" borderId="12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3" fillId="0" borderId="25" xfId="1" applyNumberFormat="1" applyFont="1" applyFill="1" applyBorder="1" applyAlignment="1">
      <alignment horizontal="center" vertical="center"/>
    </xf>
    <xf numFmtId="164" fontId="3" fillId="0" borderId="27" xfId="1" applyNumberFormat="1" applyFont="1" applyFill="1" applyBorder="1" applyAlignment="1">
      <alignment horizontal="center" vertical="center"/>
    </xf>
    <xf numFmtId="164" fontId="3" fillId="0" borderId="26" xfId="1" applyNumberFormat="1" applyFont="1" applyFill="1" applyBorder="1" applyAlignment="1">
      <alignment horizontal="center" vertical="center"/>
    </xf>
    <xf numFmtId="164" fontId="3" fillId="0" borderId="20" xfId="1" applyNumberFormat="1" applyFont="1" applyFill="1" applyBorder="1" applyAlignment="1">
      <alignment horizontal="right" vertical="center"/>
    </xf>
    <xf numFmtId="164" fontId="3" fillId="0" borderId="9" xfId="1" applyNumberFormat="1" applyFont="1" applyBorder="1" applyAlignment="1">
      <alignment horizontal="right" vertical="center"/>
    </xf>
    <xf numFmtId="164" fontId="3" fillId="0" borderId="14" xfId="1" applyNumberFormat="1" applyFont="1" applyBorder="1" applyAlignment="1">
      <alignment horizontal="right" vertical="center"/>
    </xf>
    <xf numFmtId="164" fontId="3" fillId="0" borderId="20" xfId="1" applyNumberFormat="1" applyFont="1" applyBorder="1" applyAlignment="1">
      <alignment horizontal="right" vertical="center"/>
    </xf>
    <xf numFmtId="164" fontId="10" fillId="0" borderId="9" xfId="1" applyNumberFormat="1" applyFont="1" applyBorder="1" applyAlignment="1">
      <alignment horizontal="right" vertical="center"/>
    </xf>
    <xf numFmtId="0" fontId="10" fillId="0" borderId="28" xfId="0" applyFont="1" applyBorder="1" applyAlignment="1">
      <alignment horizontal="right" vertical="center" wrapText="1"/>
    </xf>
    <xf numFmtId="0" fontId="10" fillId="0" borderId="31" xfId="0" applyFont="1" applyBorder="1" applyAlignment="1">
      <alignment horizontal="right" vertical="center" wrapText="1"/>
    </xf>
    <xf numFmtId="0" fontId="10" fillId="0" borderId="32" xfId="0" applyFont="1" applyBorder="1" applyAlignment="1">
      <alignment horizontal="right" vertical="center" wrapText="1"/>
    </xf>
    <xf numFmtId="43" fontId="2" fillId="0" borderId="3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9" fillId="0" borderId="13" xfId="0" applyFont="1" applyFill="1" applyBorder="1"/>
    <xf numFmtId="0" fontId="8" fillId="0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4" fontId="8" fillId="0" borderId="1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top" wrapText="1"/>
    </xf>
    <xf numFmtId="43" fontId="3" fillId="0" borderId="0" xfId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2" fillId="0" borderId="2" xfId="0" applyFont="1" applyFill="1" applyBorder="1"/>
    <xf numFmtId="3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4" fontId="2" fillId="0" borderId="2" xfId="0" applyNumberFormat="1" applyFont="1" applyFill="1" applyBorder="1"/>
    <xf numFmtId="0" fontId="3" fillId="0" borderId="2" xfId="0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6" fillId="0" borderId="35" xfId="0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vertical="center"/>
    </xf>
  </cellXfs>
  <cellStyles count="3">
    <cellStyle name="Обычный" xfId="0" builtinId="0"/>
    <cellStyle name="Обычный 4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7"/>
  <sheetViews>
    <sheetView tabSelected="1" view="pageBreakPreview" zoomScale="80" zoomScaleNormal="100" zoomScaleSheetLayoutView="80" workbookViewId="0">
      <selection activeCell="J4" sqref="J4"/>
    </sheetView>
  </sheetViews>
  <sheetFormatPr defaultRowHeight="12.75" x14ac:dyDescent="0.25"/>
  <cols>
    <col min="1" max="1" width="4.5703125" style="57" bestFit="1" customWidth="1"/>
    <col min="2" max="2" width="25.28515625" style="2" bestFit="1" customWidth="1"/>
    <col min="3" max="3" width="32.42578125" style="3" bestFit="1" customWidth="1"/>
    <col min="4" max="4" width="17.28515625" style="3" customWidth="1"/>
    <col min="5" max="5" width="24.85546875" style="3" customWidth="1"/>
    <col min="6" max="6" width="11.5703125" style="4" customWidth="1"/>
    <col min="7" max="7" width="10.85546875" style="85" bestFit="1" customWidth="1"/>
    <col min="8" max="8" width="10.85546875" style="4" bestFit="1" customWidth="1"/>
    <col min="9" max="9" width="10.85546875" style="85" bestFit="1" customWidth="1"/>
    <col min="10" max="10" width="13.5703125" style="85" customWidth="1"/>
    <col min="11" max="11" width="11.28515625" style="58" bestFit="1" customWidth="1"/>
    <col min="12" max="12" width="13.28515625" style="138" customWidth="1"/>
    <col min="13" max="14" width="9.140625" style="136"/>
    <col min="15" max="15" width="24.28515625" style="136" customWidth="1"/>
    <col min="16" max="16" width="49.42578125" style="136" customWidth="1"/>
    <col min="17" max="19" width="9.140625" style="136"/>
    <col min="20" max="20" width="13.42578125" style="136" bestFit="1" customWidth="1"/>
    <col min="21" max="23" width="9.140625" style="136"/>
    <col min="24" max="16384" width="9.140625" style="1"/>
  </cols>
  <sheetData>
    <row r="1" spans="1:23" x14ac:dyDescent="0.25">
      <c r="A1" s="52" t="s">
        <v>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35"/>
    </row>
    <row r="2" spans="1:23" ht="13.5" thickBot="1" x14ac:dyDescent="0.3">
      <c r="A2" s="53"/>
      <c r="B2" s="26"/>
      <c r="C2" s="26"/>
      <c r="D2" s="26"/>
      <c r="E2" s="26"/>
      <c r="F2" s="26"/>
      <c r="G2" s="26"/>
      <c r="H2" s="26"/>
      <c r="I2" s="26"/>
      <c r="J2" s="26"/>
      <c r="K2" s="26"/>
      <c r="L2" s="137"/>
    </row>
    <row r="3" spans="1:23" ht="26.25" thickBot="1" x14ac:dyDescent="0.3">
      <c r="A3" s="5" t="s">
        <v>0</v>
      </c>
      <c r="B3" s="5" t="s">
        <v>1</v>
      </c>
      <c r="C3" s="5" t="s">
        <v>5</v>
      </c>
      <c r="D3" s="54" t="s">
        <v>6</v>
      </c>
      <c r="E3" s="54" t="s">
        <v>2</v>
      </c>
      <c r="F3" s="54" t="s">
        <v>3</v>
      </c>
      <c r="G3" s="54" t="s">
        <v>4</v>
      </c>
      <c r="H3" s="55" t="s">
        <v>98</v>
      </c>
      <c r="I3" s="55" t="s">
        <v>99</v>
      </c>
      <c r="J3" s="11"/>
      <c r="K3" s="136"/>
      <c r="L3" s="136"/>
      <c r="V3" s="1"/>
      <c r="W3" s="1"/>
    </row>
    <row r="4" spans="1:23" ht="171" customHeight="1" thickBot="1" x14ac:dyDescent="0.3">
      <c r="A4" s="5">
        <v>1</v>
      </c>
      <c r="B4" s="6" t="s">
        <v>100</v>
      </c>
      <c r="C4" s="6" t="s">
        <v>101</v>
      </c>
      <c r="D4" s="82" t="s">
        <v>7</v>
      </c>
      <c r="E4" s="7">
        <v>1</v>
      </c>
      <c r="F4" s="7">
        <v>2264300</v>
      </c>
      <c r="G4" s="83">
        <f>E4*F4</f>
        <v>2264300</v>
      </c>
      <c r="H4" s="96"/>
      <c r="I4" s="56"/>
      <c r="J4" s="12"/>
      <c r="K4" s="136"/>
      <c r="L4" s="136"/>
      <c r="V4" s="1"/>
      <c r="W4" s="1"/>
    </row>
    <row r="6" spans="1:23" x14ac:dyDescent="0.2">
      <c r="B6" s="1"/>
      <c r="C6" s="8"/>
      <c r="D6" s="8"/>
      <c r="E6" s="8"/>
      <c r="F6" s="8"/>
      <c r="G6" s="84"/>
      <c r="H6" s="8"/>
      <c r="I6" s="84"/>
    </row>
    <row r="7" spans="1:23" ht="13.5" thickBot="1" x14ac:dyDescent="0.3">
      <c r="J7" s="108"/>
      <c r="K7" s="81"/>
      <c r="T7" s="139">
        <f>T8+T9+T12+T13+T14+T15+T17+T37</f>
        <v>2264300</v>
      </c>
    </row>
    <row r="8" spans="1:23" ht="66.75" customHeight="1" x14ac:dyDescent="0.2">
      <c r="A8" s="9" t="s">
        <v>9</v>
      </c>
      <c r="B8" s="15" t="s">
        <v>11</v>
      </c>
      <c r="C8" s="13" t="s">
        <v>12</v>
      </c>
      <c r="D8" s="15" t="s">
        <v>13</v>
      </c>
      <c r="E8" s="15"/>
      <c r="F8" s="15"/>
      <c r="G8" s="15" t="s">
        <v>2</v>
      </c>
      <c r="H8" s="15"/>
      <c r="I8" s="128" t="s">
        <v>95</v>
      </c>
      <c r="J8" s="128" t="s">
        <v>96</v>
      </c>
      <c r="K8" s="68"/>
      <c r="L8" s="140"/>
      <c r="M8" s="130">
        <v>1</v>
      </c>
      <c r="N8" s="131"/>
      <c r="O8" s="132" t="s">
        <v>37</v>
      </c>
      <c r="P8" s="133" t="s">
        <v>38</v>
      </c>
      <c r="Q8" s="133" t="s">
        <v>39</v>
      </c>
      <c r="R8" s="133">
        <v>20</v>
      </c>
      <c r="S8" s="133">
        <v>3800</v>
      </c>
      <c r="T8" s="134">
        <f>R8*S8*4</f>
        <v>304000</v>
      </c>
      <c r="U8" s="51" t="s">
        <v>14</v>
      </c>
      <c r="V8" s="141" t="s">
        <v>15</v>
      </c>
    </row>
    <row r="9" spans="1:23" x14ac:dyDescent="0.25">
      <c r="A9" s="9" t="s">
        <v>10</v>
      </c>
      <c r="B9" s="15"/>
      <c r="C9" s="14"/>
      <c r="D9" s="15"/>
      <c r="E9" s="15"/>
      <c r="F9" s="15"/>
      <c r="G9" s="15"/>
      <c r="H9" s="15"/>
      <c r="I9" s="129"/>
      <c r="J9" s="129"/>
      <c r="K9" s="68"/>
      <c r="L9" s="140"/>
      <c r="M9" s="142">
        <v>2</v>
      </c>
      <c r="N9" s="143"/>
      <c r="O9" s="144" t="s">
        <v>40</v>
      </c>
      <c r="P9" s="18" t="s">
        <v>41</v>
      </c>
      <c r="Q9" s="18" t="s">
        <v>42</v>
      </c>
      <c r="R9" s="145">
        <v>300</v>
      </c>
      <c r="S9" s="145">
        <v>965</v>
      </c>
      <c r="T9" s="146">
        <f>R9*S9*2</f>
        <v>579000</v>
      </c>
      <c r="U9" s="62"/>
      <c r="V9" s="147"/>
    </row>
    <row r="10" spans="1:23" ht="13.5" thickBot="1" x14ac:dyDescent="0.3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86">
        <v>7</v>
      </c>
      <c r="H10" s="10"/>
      <c r="I10" s="86">
        <v>8</v>
      </c>
      <c r="J10" s="86">
        <v>9</v>
      </c>
      <c r="K10" s="69"/>
      <c r="L10" s="148"/>
      <c r="M10" s="142"/>
      <c r="N10" s="143"/>
      <c r="O10" s="144"/>
      <c r="P10" s="18" t="s">
        <v>43</v>
      </c>
      <c r="Q10" s="18" t="s">
        <v>42</v>
      </c>
      <c r="R10" s="145"/>
      <c r="S10" s="145"/>
      <c r="T10" s="146"/>
      <c r="U10" s="50">
        <v>5</v>
      </c>
      <c r="V10" s="149">
        <v>6</v>
      </c>
    </row>
    <row r="11" spans="1:23" ht="118.5" customHeight="1" thickBot="1" x14ac:dyDescent="0.3">
      <c r="A11" s="64">
        <v>1</v>
      </c>
      <c r="B11" s="65" t="s">
        <v>16</v>
      </c>
      <c r="C11" s="66" t="s">
        <v>17</v>
      </c>
      <c r="D11" s="66"/>
      <c r="E11" s="66" t="s">
        <v>38</v>
      </c>
      <c r="F11" s="66" t="s">
        <v>85</v>
      </c>
      <c r="G11" s="87">
        <f>20*4</f>
        <v>80</v>
      </c>
      <c r="H11" s="67"/>
      <c r="I11" s="97">
        <v>3800</v>
      </c>
      <c r="J11" s="109">
        <f>G11*I11</f>
        <v>304000</v>
      </c>
      <c r="K11" s="68"/>
      <c r="L11" s="140"/>
      <c r="M11" s="142"/>
      <c r="N11" s="143"/>
      <c r="O11" s="144"/>
      <c r="P11" s="18" t="s">
        <v>44</v>
      </c>
      <c r="Q11" s="18" t="s">
        <v>42</v>
      </c>
      <c r="R11" s="145"/>
      <c r="S11" s="145"/>
      <c r="T11" s="146"/>
      <c r="U11" s="150" t="s">
        <v>84</v>
      </c>
      <c r="V11" s="151" t="s">
        <v>83</v>
      </c>
    </row>
    <row r="12" spans="1:23" ht="41.25" customHeight="1" x14ac:dyDescent="0.25">
      <c r="A12" s="27">
        <v>2</v>
      </c>
      <c r="B12" s="59" t="s">
        <v>18</v>
      </c>
      <c r="C12" s="36" t="s">
        <v>19</v>
      </c>
      <c r="D12" s="36" t="s">
        <v>51</v>
      </c>
      <c r="E12" s="37" t="s">
        <v>52</v>
      </c>
      <c r="F12" s="36" t="s">
        <v>86</v>
      </c>
      <c r="G12" s="88">
        <v>4</v>
      </c>
      <c r="H12" s="35"/>
      <c r="I12" s="98">
        <v>3335</v>
      </c>
      <c r="J12" s="110">
        <f>G12*I12</f>
        <v>13340</v>
      </c>
      <c r="K12" s="68"/>
      <c r="L12" s="140"/>
      <c r="M12" s="142"/>
      <c r="N12" s="143"/>
      <c r="O12" s="144"/>
      <c r="P12" s="18" t="s">
        <v>45</v>
      </c>
      <c r="Q12" s="18" t="s">
        <v>42</v>
      </c>
      <c r="R12" s="18">
        <v>150</v>
      </c>
      <c r="S12" s="18">
        <v>500</v>
      </c>
      <c r="T12" s="19">
        <f>R12*S12*2</f>
        <v>150000</v>
      </c>
      <c r="U12" s="152"/>
      <c r="V12" s="153"/>
    </row>
    <row r="13" spans="1:23" ht="28.5" customHeight="1" x14ac:dyDescent="0.2">
      <c r="A13" s="28"/>
      <c r="B13" s="60"/>
      <c r="C13" s="39"/>
      <c r="D13" s="39"/>
      <c r="E13" s="40" t="s">
        <v>53</v>
      </c>
      <c r="F13" s="39"/>
      <c r="G13" s="89"/>
      <c r="H13" s="42"/>
      <c r="I13" s="99"/>
      <c r="J13" s="111"/>
      <c r="K13" s="68"/>
      <c r="L13" s="140"/>
      <c r="M13" s="154">
        <v>3</v>
      </c>
      <c r="N13" s="155"/>
      <c r="O13" s="17" t="s">
        <v>22</v>
      </c>
      <c r="P13" s="18" t="s">
        <v>46</v>
      </c>
      <c r="Q13" s="18" t="s">
        <v>42</v>
      </c>
      <c r="R13" s="18">
        <v>400</v>
      </c>
      <c r="S13" s="18">
        <v>350</v>
      </c>
      <c r="T13" s="19">
        <f>R13*S13</f>
        <v>140000</v>
      </c>
      <c r="U13" s="152"/>
      <c r="V13" s="153"/>
    </row>
    <row r="14" spans="1:23" ht="41.25" customHeight="1" x14ac:dyDescent="0.2">
      <c r="A14" s="28"/>
      <c r="B14" s="60"/>
      <c r="C14" s="39"/>
      <c r="D14" s="44"/>
      <c r="E14" s="40" t="s">
        <v>54</v>
      </c>
      <c r="F14" s="39"/>
      <c r="G14" s="90"/>
      <c r="H14" s="42"/>
      <c r="I14" s="99"/>
      <c r="J14" s="112"/>
      <c r="K14" s="68"/>
      <c r="L14" s="140"/>
      <c r="M14" s="154">
        <v>4</v>
      </c>
      <c r="N14" s="155"/>
      <c r="O14" s="17" t="s">
        <v>47</v>
      </c>
      <c r="P14" s="18" t="s">
        <v>48</v>
      </c>
      <c r="Q14" s="18" t="s">
        <v>42</v>
      </c>
      <c r="R14" s="18">
        <v>90</v>
      </c>
      <c r="S14" s="156">
        <v>1030</v>
      </c>
      <c r="T14" s="19">
        <f>R14*S14</f>
        <v>92700</v>
      </c>
      <c r="U14" s="152"/>
      <c r="V14" s="153"/>
    </row>
    <row r="15" spans="1:23" ht="29.25" customHeight="1" x14ac:dyDescent="0.2">
      <c r="A15" s="28"/>
      <c r="B15" s="60"/>
      <c r="C15" s="39"/>
      <c r="D15" s="45" t="s">
        <v>55</v>
      </c>
      <c r="E15" s="40" t="s">
        <v>56</v>
      </c>
      <c r="F15" s="39"/>
      <c r="G15" s="91">
        <v>4</v>
      </c>
      <c r="H15" s="42"/>
      <c r="I15" s="100">
        <v>240</v>
      </c>
      <c r="J15" s="113">
        <f>G15*I15</f>
        <v>960</v>
      </c>
      <c r="K15" s="68"/>
      <c r="L15" s="140"/>
      <c r="M15" s="154">
        <v>5</v>
      </c>
      <c r="N15" s="155"/>
      <c r="O15" s="17" t="s">
        <v>49</v>
      </c>
      <c r="P15" s="18" t="s">
        <v>50</v>
      </c>
      <c r="Q15" s="18" t="s">
        <v>42</v>
      </c>
      <c r="R15" s="18">
        <v>60</v>
      </c>
      <c r="S15" s="157">
        <v>750</v>
      </c>
      <c r="T15" s="19">
        <f>R15*S15</f>
        <v>45000</v>
      </c>
      <c r="U15" s="152"/>
      <c r="V15" s="153"/>
    </row>
    <row r="16" spans="1:23" x14ac:dyDescent="0.2">
      <c r="A16" s="28"/>
      <c r="B16" s="60"/>
      <c r="C16" s="39"/>
      <c r="D16" s="39"/>
      <c r="E16" s="40" t="s">
        <v>57</v>
      </c>
      <c r="F16" s="39"/>
      <c r="G16" s="91">
        <v>4</v>
      </c>
      <c r="H16" s="42"/>
      <c r="I16" s="100">
        <v>240</v>
      </c>
      <c r="J16" s="113">
        <f t="shared" ref="J16:J30" si="0">G16*I16</f>
        <v>960</v>
      </c>
      <c r="K16" s="68"/>
      <c r="L16" s="140"/>
      <c r="M16" s="158"/>
      <c r="N16" s="155"/>
      <c r="O16" s="159" t="s">
        <v>18</v>
      </c>
      <c r="P16" s="159"/>
      <c r="Q16" s="155"/>
      <c r="R16" s="155"/>
      <c r="S16" s="155"/>
      <c r="T16" s="160"/>
      <c r="U16" s="152"/>
      <c r="V16" s="153"/>
    </row>
    <row r="17" spans="1:22" x14ac:dyDescent="0.2">
      <c r="A17" s="28"/>
      <c r="B17" s="60"/>
      <c r="C17" s="39"/>
      <c r="D17" s="39"/>
      <c r="E17" s="40" t="s">
        <v>58</v>
      </c>
      <c r="F17" s="39"/>
      <c r="G17" s="91">
        <v>4</v>
      </c>
      <c r="H17" s="42"/>
      <c r="I17" s="100">
        <v>350</v>
      </c>
      <c r="J17" s="113">
        <f t="shared" si="0"/>
        <v>1400</v>
      </c>
      <c r="K17" s="68"/>
      <c r="L17" s="140"/>
      <c r="M17" s="158"/>
      <c r="N17" s="155"/>
      <c r="O17" s="161"/>
      <c r="P17" s="161"/>
      <c r="Q17" s="155"/>
      <c r="R17" s="155"/>
      <c r="S17" s="155"/>
      <c r="T17" s="162">
        <f>SUM(T18:T36)</f>
        <v>148740</v>
      </c>
      <c r="U17" s="152"/>
      <c r="V17" s="153"/>
    </row>
    <row r="18" spans="1:22" ht="15" customHeight="1" x14ac:dyDescent="0.2">
      <c r="A18" s="28"/>
      <c r="B18" s="60"/>
      <c r="C18" s="39"/>
      <c r="D18" s="39"/>
      <c r="E18" s="40" t="s">
        <v>59</v>
      </c>
      <c r="F18" s="39"/>
      <c r="G18" s="91">
        <v>4</v>
      </c>
      <c r="H18" s="42"/>
      <c r="I18" s="100">
        <v>700</v>
      </c>
      <c r="J18" s="113">
        <f t="shared" si="0"/>
        <v>2800</v>
      </c>
      <c r="K18" s="68"/>
      <c r="L18" s="140"/>
      <c r="M18" s="163">
        <v>1</v>
      </c>
      <c r="N18" s="164"/>
      <c r="O18" s="165" t="s">
        <v>51</v>
      </c>
      <c r="P18" s="18" t="s">
        <v>52</v>
      </c>
      <c r="Q18" s="16"/>
      <c r="R18" s="166">
        <v>1</v>
      </c>
      <c r="S18" s="167">
        <v>3335</v>
      </c>
      <c r="T18" s="168">
        <f>R18*S18*4</f>
        <v>13340</v>
      </c>
      <c r="U18" s="152"/>
      <c r="V18" s="153"/>
    </row>
    <row r="19" spans="1:22" ht="32.25" customHeight="1" x14ac:dyDescent="0.2">
      <c r="A19" s="28"/>
      <c r="B19" s="60"/>
      <c r="C19" s="39"/>
      <c r="D19" s="39"/>
      <c r="E19" s="40" t="s">
        <v>60</v>
      </c>
      <c r="F19" s="39"/>
      <c r="G19" s="91">
        <v>4</v>
      </c>
      <c r="H19" s="42"/>
      <c r="I19" s="100">
        <v>2800</v>
      </c>
      <c r="J19" s="113">
        <f t="shared" si="0"/>
        <v>11200</v>
      </c>
      <c r="K19" s="68"/>
      <c r="L19" s="140"/>
      <c r="M19" s="163"/>
      <c r="N19" s="164"/>
      <c r="O19" s="165"/>
      <c r="P19" s="18" t="s">
        <v>53</v>
      </c>
      <c r="Q19" s="16"/>
      <c r="R19" s="166"/>
      <c r="S19" s="167"/>
      <c r="T19" s="168"/>
      <c r="U19" s="152"/>
      <c r="V19" s="153"/>
    </row>
    <row r="20" spans="1:22" ht="12.75" customHeight="1" x14ac:dyDescent="0.2">
      <c r="A20" s="28"/>
      <c r="B20" s="60"/>
      <c r="C20" s="39"/>
      <c r="D20" s="39"/>
      <c r="E20" s="40" t="s">
        <v>61</v>
      </c>
      <c r="F20" s="39"/>
      <c r="G20" s="91">
        <v>4</v>
      </c>
      <c r="H20" s="42"/>
      <c r="I20" s="100">
        <v>3700</v>
      </c>
      <c r="J20" s="113">
        <f t="shared" si="0"/>
        <v>14800</v>
      </c>
      <c r="K20" s="68"/>
      <c r="L20" s="140"/>
      <c r="M20" s="163"/>
      <c r="N20" s="164"/>
      <c r="O20" s="165"/>
      <c r="P20" s="18" t="s">
        <v>54</v>
      </c>
      <c r="Q20" s="16"/>
      <c r="R20" s="166"/>
      <c r="S20" s="167"/>
      <c r="T20" s="168"/>
      <c r="U20" s="152"/>
      <c r="V20" s="153"/>
    </row>
    <row r="21" spans="1:22" ht="13.5" customHeight="1" x14ac:dyDescent="0.2">
      <c r="A21" s="28"/>
      <c r="B21" s="60"/>
      <c r="C21" s="39"/>
      <c r="D21" s="39"/>
      <c r="E21" s="40" t="s">
        <v>62</v>
      </c>
      <c r="F21" s="39"/>
      <c r="G21" s="91">
        <v>4</v>
      </c>
      <c r="H21" s="42"/>
      <c r="I21" s="100">
        <v>770</v>
      </c>
      <c r="J21" s="113">
        <f t="shared" si="0"/>
        <v>3080</v>
      </c>
      <c r="K21" s="68"/>
      <c r="L21" s="140"/>
      <c r="M21" s="163">
        <v>2</v>
      </c>
      <c r="N21" s="164"/>
      <c r="O21" s="165" t="s">
        <v>55</v>
      </c>
      <c r="P21" s="18" t="s">
        <v>56</v>
      </c>
      <c r="Q21" s="16"/>
      <c r="R21" s="18">
        <v>1</v>
      </c>
      <c r="S21" s="169">
        <v>240</v>
      </c>
      <c r="T21" s="170">
        <f t="shared" ref="T21:T36" si="1">R21*S21*4</f>
        <v>960</v>
      </c>
      <c r="U21" s="152"/>
      <c r="V21" s="153"/>
    </row>
    <row r="22" spans="1:22" ht="24" customHeight="1" x14ac:dyDescent="0.2">
      <c r="A22" s="28"/>
      <c r="B22" s="60"/>
      <c r="C22" s="39"/>
      <c r="D22" s="39"/>
      <c r="E22" s="40" t="s">
        <v>63</v>
      </c>
      <c r="F22" s="39"/>
      <c r="G22" s="91">
        <v>4</v>
      </c>
      <c r="H22" s="42"/>
      <c r="I22" s="100">
        <v>2800</v>
      </c>
      <c r="J22" s="113">
        <f t="shared" si="0"/>
        <v>11200</v>
      </c>
      <c r="K22" s="68"/>
      <c r="L22" s="140"/>
      <c r="M22" s="163"/>
      <c r="N22" s="164"/>
      <c r="O22" s="165"/>
      <c r="P22" s="18" t="s">
        <v>57</v>
      </c>
      <c r="Q22" s="16"/>
      <c r="R22" s="18">
        <v>1</v>
      </c>
      <c r="S22" s="169">
        <v>240</v>
      </c>
      <c r="T22" s="170">
        <f>R22*S22*4</f>
        <v>960</v>
      </c>
      <c r="U22" s="152"/>
      <c r="V22" s="153"/>
    </row>
    <row r="23" spans="1:22" ht="25.5" x14ac:dyDescent="0.2">
      <c r="A23" s="28"/>
      <c r="B23" s="60"/>
      <c r="C23" s="39"/>
      <c r="D23" s="39"/>
      <c r="E23" s="40" t="s">
        <v>64</v>
      </c>
      <c r="F23" s="39"/>
      <c r="G23" s="91">
        <v>4</v>
      </c>
      <c r="H23" s="42"/>
      <c r="I23" s="100">
        <v>750</v>
      </c>
      <c r="J23" s="113">
        <f t="shared" si="0"/>
        <v>3000</v>
      </c>
      <c r="K23" s="68"/>
      <c r="L23" s="140"/>
      <c r="M23" s="163"/>
      <c r="N23" s="164"/>
      <c r="O23" s="165"/>
      <c r="P23" s="18" t="s">
        <v>58</v>
      </c>
      <c r="Q23" s="16"/>
      <c r="R23" s="18">
        <v>1</v>
      </c>
      <c r="S23" s="169">
        <v>350</v>
      </c>
      <c r="T23" s="170">
        <f t="shared" si="1"/>
        <v>1400</v>
      </c>
      <c r="U23" s="152"/>
      <c r="V23" s="153"/>
    </row>
    <row r="24" spans="1:22" ht="12.75" customHeight="1" x14ac:dyDescent="0.2">
      <c r="A24" s="28"/>
      <c r="B24" s="60"/>
      <c r="C24" s="39"/>
      <c r="D24" s="39"/>
      <c r="E24" s="40" t="s">
        <v>65</v>
      </c>
      <c r="F24" s="39"/>
      <c r="G24" s="91">
        <v>4</v>
      </c>
      <c r="H24" s="42"/>
      <c r="I24" s="100">
        <v>4500</v>
      </c>
      <c r="J24" s="113">
        <f t="shared" si="0"/>
        <v>18000</v>
      </c>
      <c r="K24" s="68"/>
      <c r="L24" s="140"/>
      <c r="M24" s="163"/>
      <c r="N24" s="164"/>
      <c r="O24" s="165"/>
      <c r="P24" s="18" t="s">
        <v>59</v>
      </c>
      <c r="Q24" s="16"/>
      <c r="R24" s="18">
        <v>1</v>
      </c>
      <c r="S24" s="169">
        <v>700</v>
      </c>
      <c r="T24" s="170">
        <f t="shared" si="1"/>
        <v>2800</v>
      </c>
      <c r="U24" s="152"/>
      <c r="V24" s="153"/>
    </row>
    <row r="25" spans="1:22" ht="14.25" customHeight="1" x14ac:dyDescent="0.2">
      <c r="A25" s="28"/>
      <c r="B25" s="60"/>
      <c r="C25" s="39"/>
      <c r="D25" s="39"/>
      <c r="E25" s="40" t="s">
        <v>66</v>
      </c>
      <c r="F25" s="39"/>
      <c r="G25" s="91">
        <v>4</v>
      </c>
      <c r="H25" s="42"/>
      <c r="I25" s="100">
        <v>4000</v>
      </c>
      <c r="J25" s="113">
        <f t="shared" si="0"/>
        <v>16000</v>
      </c>
      <c r="K25" s="68"/>
      <c r="L25" s="140"/>
      <c r="M25" s="163"/>
      <c r="N25" s="164"/>
      <c r="O25" s="165"/>
      <c r="P25" s="18" t="s">
        <v>60</v>
      </c>
      <c r="Q25" s="16"/>
      <c r="R25" s="18">
        <v>1</v>
      </c>
      <c r="S25" s="169">
        <v>2800</v>
      </c>
      <c r="T25" s="170">
        <f t="shared" si="1"/>
        <v>11200</v>
      </c>
      <c r="U25" s="152"/>
      <c r="V25" s="153"/>
    </row>
    <row r="26" spans="1:22" x14ac:dyDescent="0.2">
      <c r="A26" s="28"/>
      <c r="B26" s="60"/>
      <c r="C26" s="39"/>
      <c r="D26" s="39"/>
      <c r="E26" s="40" t="s">
        <v>67</v>
      </c>
      <c r="F26" s="39"/>
      <c r="G26" s="91">
        <v>4</v>
      </c>
      <c r="H26" s="42"/>
      <c r="I26" s="100">
        <v>4800</v>
      </c>
      <c r="J26" s="113">
        <f t="shared" si="0"/>
        <v>19200</v>
      </c>
      <c r="K26" s="68"/>
      <c r="L26" s="140"/>
      <c r="M26" s="163"/>
      <c r="N26" s="164"/>
      <c r="O26" s="165"/>
      <c r="P26" s="18" t="s">
        <v>61</v>
      </c>
      <c r="Q26" s="16"/>
      <c r="R26" s="18">
        <v>1</v>
      </c>
      <c r="S26" s="169">
        <v>3700</v>
      </c>
      <c r="T26" s="170">
        <f t="shared" si="1"/>
        <v>14800</v>
      </c>
      <c r="U26" s="152"/>
      <c r="V26" s="153"/>
    </row>
    <row r="27" spans="1:22" ht="25.5" customHeight="1" x14ac:dyDescent="0.2">
      <c r="A27" s="28"/>
      <c r="B27" s="60"/>
      <c r="C27" s="39"/>
      <c r="D27" s="39"/>
      <c r="E27" s="40" t="s">
        <v>68</v>
      </c>
      <c r="F27" s="39"/>
      <c r="G27" s="91">
        <v>4</v>
      </c>
      <c r="H27" s="42"/>
      <c r="I27" s="100">
        <v>4200</v>
      </c>
      <c r="J27" s="113">
        <f t="shared" si="0"/>
        <v>16800</v>
      </c>
      <c r="K27" s="68"/>
      <c r="L27" s="140"/>
      <c r="M27" s="163"/>
      <c r="N27" s="164"/>
      <c r="O27" s="165"/>
      <c r="P27" s="18" t="s">
        <v>62</v>
      </c>
      <c r="Q27" s="16"/>
      <c r="R27" s="18">
        <v>1</v>
      </c>
      <c r="S27" s="169">
        <v>770</v>
      </c>
      <c r="T27" s="170">
        <f t="shared" si="1"/>
        <v>3080</v>
      </c>
      <c r="U27" s="152"/>
      <c r="V27" s="153"/>
    </row>
    <row r="28" spans="1:22" ht="30" customHeight="1" x14ac:dyDescent="0.2">
      <c r="A28" s="28"/>
      <c r="B28" s="60"/>
      <c r="C28" s="39"/>
      <c r="D28" s="39"/>
      <c r="E28" s="40" t="s">
        <v>69</v>
      </c>
      <c r="F28" s="39"/>
      <c r="G28" s="91">
        <v>4</v>
      </c>
      <c r="H28" s="42"/>
      <c r="I28" s="100">
        <v>350</v>
      </c>
      <c r="J28" s="113">
        <f t="shared" si="0"/>
        <v>1400</v>
      </c>
      <c r="K28" s="68"/>
      <c r="L28" s="140"/>
      <c r="M28" s="163"/>
      <c r="N28" s="164"/>
      <c r="O28" s="165"/>
      <c r="P28" s="18" t="s">
        <v>63</v>
      </c>
      <c r="Q28" s="16"/>
      <c r="R28" s="18">
        <v>1</v>
      </c>
      <c r="S28" s="169">
        <v>2800</v>
      </c>
      <c r="T28" s="170">
        <f t="shared" si="1"/>
        <v>11200</v>
      </c>
      <c r="U28" s="152"/>
      <c r="V28" s="153"/>
    </row>
    <row r="29" spans="1:22" ht="27" customHeight="1" x14ac:dyDescent="0.2">
      <c r="A29" s="28"/>
      <c r="B29" s="60"/>
      <c r="C29" s="39"/>
      <c r="D29" s="39"/>
      <c r="E29" s="40" t="s">
        <v>70</v>
      </c>
      <c r="F29" s="39"/>
      <c r="G29" s="91">
        <v>4</v>
      </c>
      <c r="H29" s="42"/>
      <c r="I29" s="100">
        <v>540</v>
      </c>
      <c r="J29" s="113">
        <f t="shared" si="0"/>
        <v>2160</v>
      </c>
      <c r="K29" s="68"/>
      <c r="L29" s="140"/>
      <c r="M29" s="163"/>
      <c r="N29" s="164"/>
      <c r="O29" s="165"/>
      <c r="P29" s="18" t="s">
        <v>64</v>
      </c>
      <c r="Q29" s="16"/>
      <c r="R29" s="18">
        <v>1</v>
      </c>
      <c r="S29" s="169">
        <v>750</v>
      </c>
      <c r="T29" s="170">
        <f t="shared" si="1"/>
        <v>3000</v>
      </c>
      <c r="U29" s="152"/>
      <c r="V29" s="153"/>
    </row>
    <row r="30" spans="1:22" ht="24" customHeight="1" thickBot="1" x14ac:dyDescent="0.25">
      <c r="A30" s="29"/>
      <c r="B30" s="61"/>
      <c r="C30" s="46"/>
      <c r="D30" s="46"/>
      <c r="E30" s="47" t="s">
        <v>71</v>
      </c>
      <c r="F30" s="46"/>
      <c r="G30" s="91">
        <v>4</v>
      </c>
      <c r="H30" s="49"/>
      <c r="I30" s="101">
        <v>3110</v>
      </c>
      <c r="J30" s="113">
        <f t="shared" si="0"/>
        <v>12440</v>
      </c>
      <c r="K30" s="68"/>
      <c r="L30" s="140"/>
      <c r="M30" s="163"/>
      <c r="N30" s="164"/>
      <c r="O30" s="165"/>
      <c r="P30" s="18" t="s">
        <v>65</v>
      </c>
      <c r="Q30" s="16"/>
      <c r="R30" s="18">
        <v>1</v>
      </c>
      <c r="S30" s="169">
        <v>4500</v>
      </c>
      <c r="T30" s="170">
        <f t="shared" si="1"/>
        <v>18000</v>
      </c>
      <c r="U30" s="152"/>
      <c r="V30" s="153"/>
    </row>
    <row r="31" spans="1:22" ht="25.5" customHeight="1" x14ac:dyDescent="0.2">
      <c r="A31" s="27">
        <v>3</v>
      </c>
      <c r="B31" s="59" t="s">
        <v>20</v>
      </c>
      <c r="C31" s="36" t="s">
        <v>21</v>
      </c>
      <c r="D31" s="36" t="s">
        <v>40</v>
      </c>
      <c r="E31" s="37" t="s">
        <v>41</v>
      </c>
      <c r="F31" s="51" t="s">
        <v>87</v>
      </c>
      <c r="G31" s="88">
        <f>300*2</f>
        <v>600</v>
      </c>
      <c r="H31" s="38"/>
      <c r="I31" s="114">
        <v>965</v>
      </c>
      <c r="J31" s="117">
        <f>G31*I31</f>
        <v>579000</v>
      </c>
      <c r="K31" s="68"/>
      <c r="L31" s="140"/>
      <c r="M31" s="163"/>
      <c r="N31" s="164"/>
      <c r="O31" s="165"/>
      <c r="P31" s="18" t="s">
        <v>66</v>
      </c>
      <c r="Q31" s="16"/>
      <c r="R31" s="18">
        <v>1</v>
      </c>
      <c r="S31" s="169">
        <v>4000</v>
      </c>
      <c r="T31" s="170">
        <f t="shared" si="1"/>
        <v>16000</v>
      </c>
      <c r="U31" s="152"/>
      <c r="V31" s="153"/>
    </row>
    <row r="32" spans="1:22" ht="11.25" customHeight="1" x14ac:dyDescent="0.2">
      <c r="A32" s="28"/>
      <c r="B32" s="60"/>
      <c r="C32" s="39"/>
      <c r="D32" s="39"/>
      <c r="E32" s="40" t="s">
        <v>43</v>
      </c>
      <c r="F32" s="62"/>
      <c r="G32" s="89"/>
      <c r="H32" s="41"/>
      <c r="I32" s="115"/>
      <c r="J32" s="118"/>
      <c r="K32" s="68"/>
      <c r="L32" s="140"/>
      <c r="M32" s="163"/>
      <c r="N32" s="164"/>
      <c r="O32" s="165"/>
      <c r="P32" s="18" t="s">
        <v>67</v>
      </c>
      <c r="Q32" s="16"/>
      <c r="R32" s="18">
        <v>1</v>
      </c>
      <c r="S32" s="169">
        <v>4800</v>
      </c>
      <c r="T32" s="170">
        <f t="shared" si="1"/>
        <v>19200</v>
      </c>
      <c r="U32" s="152"/>
      <c r="V32" s="153"/>
    </row>
    <row r="33" spans="1:22" ht="12.75" customHeight="1" x14ac:dyDescent="0.2">
      <c r="A33" s="28"/>
      <c r="B33" s="60"/>
      <c r="C33" s="39"/>
      <c r="D33" s="39"/>
      <c r="E33" s="40" t="s">
        <v>44</v>
      </c>
      <c r="F33" s="62"/>
      <c r="G33" s="89"/>
      <c r="H33" s="41"/>
      <c r="I33" s="115"/>
      <c r="J33" s="118"/>
      <c r="K33" s="68"/>
      <c r="L33" s="140"/>
      <c r="M33" s="163"/>
      <c r="N33" s="164"/>
      <c r="O33" s="165"/>
      <c r="P33" s="18" t="s">
        <v>68</v>
      </c>
      <c r="Q33" s="16"/>
      <c r="R33" s="18">
        <v>1</v>
      </c>
      <c r="S33" s="169">
        <v>4200</v>
      </c>
      <c r="T33" s="170">
        <f t="shared" si="1"/>
        <v>16800</v>
      </c>
      <c r="U33" s="152"/>
      <c r="V33" s="153"/>
    </row>
    <row r="34" spans="1:22" ht="39.75" customHeight="1" x14ac:dyDescent="0.2">
      <c r="A34" s="28"/>
      <c r="B34" s="60"/>
      <c r="C34" s="39"/>
      <c r="D34" s="39"/>
      <c r="E34" s="40" t="s">
        <v>45</v>
      </c>
      <c r="F34" s="62"/>
      <c r="G34" s="90"/>
      <c r="H34" s="41"/>
      <c r="I34" s="116"/>
      <c r="J34" s="119"/>
      <c r="K34" s="68"/>
      <c r="L34" s="140"/>
      <c r="M34" s="163"/>
      <c r="N34" s="164"/>
      <c r="O34" s="165"/>
      <c r="P34" s="18" t="s">
        <v>69</v>
      </c>
      <c r="Q34" s="16"/>
      <c r="R34" s="18">
        <v>1</v>
      </c>
      <c r="S34" s="169">
        <v>350</v>
      </c>
      <c r="T34" s="170">
        <f t="shared" si="1"/>
        <v>1400</v>
      </c>
      <c r="U34" s="152"/>
      <c r="V34" s="153"/>
    </row>
    <row r="35" spans="1:22" ht="39" customHeight="1" thickBot="1" x14ac:dyDescent="0.25">
      <c r="A35" s="29"/>
      <c r="B35" s="61"/>
      <c r="C35" s="46"/>
      <c r="D35" s="46"/>
      <c r="E35" s="63" t="s">
        <v>45</v>
      </c>
      <c r="F35" s="48" t="s">
        <v>88</v>
      </c>
      <c r="G35" s="92">
        <f>150*2</f>
        <v>300</v>
      </c>
      <c r="H35" s="48"/>
      <c r="I35" s="102">
        <v>500</v>
      </c>
      <c r="J35" s="120">
        <f>G35*I35</f>
        <v>150000</v>
      </c>
      <c r="K35" s="68"/>
      <c r="L35" s="140"/>
      <c r="M35" s="163"/>
      <c r="N35" s="164"/>
      <c r="O35" s="165"/>
      <c r="P35" s="18" t="s">
        <v>70</v>
      </c>
      <c r="Q35" s="16"/>
      <c r="R35" s="18">
        <v>1</v>
      </c>
      <c r="S35" s="169">
        <v>540</v>
      </c>
      <c r="T35" s="170">
        <f t="shared" si="1"/>
        <v>2160</v>
      </c>
      <c r="U35" s="152"/>
      <c r="V35" s="153"/>
    </row>
    <row r="36" spans="1:22" ht="41.25" customHeight="1" thickBot="1" x14ac:dyDescent="0.25">
      <c r="A36" s="71">
        <v>4</v>
      </c>
      <c r="B36" s="74" t="s">
        <v>22</v>
      </c>
      <c r="C36" s="25" t="s">
        <v>23</v>
      </c>
      <c r="D36" s="25"/>
      <c r="E36" s="33" t="s">
        <v>46</v>
      </c>
      <c r="F36" s="25" t="s">
        <v>89</v>
      </c>
      <c r="G36" s="93">
        <v>400</v>
      </c>
      <c r="H36" s="25"/>
      <c r="I36" s="103">
        <v>350</v>
      </c>
      <c r="J36" s="121">
        <f>G36*I36</f>
        <v>140000</v>
      </c>
      <c r="K36" s="68"/>
      <c r="L36" s="140"/>
      <c r="M36" s="163"/>
      <c r="N36" s="164"/>
      <c r="O36" s="165"/>
      <c r="P36" s="18" t="s">
        <v>71</v>
      </c>
      <c r="Q36" s="16"/>
      <c r="R36" s="18">
        <v>1</v>
      </c>
      <c r="S36" s="169">
        <v>3110</v>
      </c>
      <c r="T36" s="170">
        <f t="shared" si="1"/>
        <v>12440</v>
      </c>
      <c r="U36" s="152"/>
      <c r="V36" s="153"/>
    </row>
    <row r="37" spans="1:22" ht="54" customHeight="1" thickBot="1" x14ac:dyDescent="0.25">
      <c r="A37" s="71">
        <v>5</v>
      </c>
      <c r="B37" s="74" t="s">
        <v>24</v>
      </c>
      <c r="C37" s="25" t="s">
        <v>25</v>
      </c>
      <c r="D37" s="25" t="s">
        <v>47</v>
      </c>
      <c r="E37" s="33" t="s">
        <v>48</v>
      </c>
      <c r="F37" s="25" t="s">
        <v>90</v>
      </c>
      <c r="G37" s="93">
        <v>90</v>
      </c>
      <c r="H37" s="25"/>
      <c r="I37" s="103">
        <v>1030</v>
      </c>
      <c r="J37" s="121">
        <f>G37*I37</f>
        <v>92700</v>
      </c>
      <c r="K37" s="68"/>
      <c r="L37" s="140"/>
      <c r="M37" s="158"/>
      <c r="N37" s="155"/>
      <c r="O37" s="43" t="s">
        <v>72</v>
      </c>
      <c r="P37" s="43"/>
      <c r="Q37" s="155"/>
      <c r="R37" s="155"/>
      <c r="S37" s="155"/>
      <c r="T37" s="162">
        <f>SUM(T38:T43)</f>
        <v>804860</v>
      </c>
      <c r="U37" s="152"/>
      <c r="V37" s="153"/>
    </row>
    <row r="38" spans="1:22" ht="63.75" customHeight="1" thickBot="1" x14ac:dyDescent="0.25">
      <c r="A38" s="71">
        <v>6</v>
      </c>
      <c r="B38" s="74" t="s">
        <v>26</v>
      </c>
      <c r="C38" s="25" t="s">
        <v>27</v>
      </c>
      <c r="D38" s="25" t="s">
        <v>49</v>
      </c>
      <c r="E38" s="33" t="s">
        <v>50</v>
      </c>
      <c r="F38" s="25" t="s">
        <v>91</v>
      </c>
      <c r="G38" s="93">
        <v>60</v>
      </c>
      <c r="H38" s="25"/>
      <c r="I38" s="103">
        <v>750</v>
      </c>
      <c r="J38" s="121">
        <f>G38*I38</f>
        <v>45000</v>
      </c>
      <c r="K38" s="68"/>
      <c r="L38" s="140"/>
      <c r="M38" s="171">
        <v>1</v>
      </c>
      <c r="N38" s="16"/>
      <c r="O38" s="172" t="s">
        <v>73</v>
      </c>
      <c r="P38" s="18" t="s">
        <v>30</v>
      </c>
      <c r="Q38" s="18" t="s">
        <v>74</v>
      </c>
      <c r="R38" s="18">
        <v>1</v>
      </c>
      <c r="S38" s="157">
        <v>9800</v>
      </c>
      <c r="T38" s="170">
        <f>R38*S38</f>
        <v>9800</v>
      </c>
      <c r="U38" s="152"/>
      <c r="V38" s="153"/>
    </row>
    <row r="39" spans="1:22" ht="30.75" customHeight="1" x14ac:dyDescent="0.2">
      <c r="A39" s="72">
        <v>7</v>
      </c>
      <c r="B39" s="75" t="s">
        <v>28</v>
      </c>
      <c r="C39" s="23" t="s">
        <v>30</v>
      </c>
      <c r="D39" s="31" t="s">
        <v>73</v>
      </c>
      <c r="E39" s="21" t="s">
        <v>74</v>
      </c>
      <c r="F39" s="20" t="s">
        <v>92</v>
      </c>
      <c r="G39" s="94">
        <v>1</v>
      </c>
      <c r="H39" s="23"/>
      <c r="I39" s="104">
        <v>9800</v>
      </c>
      <c r="J39" s="122">
        <f>G39*I39</f>
        <v>9800</v>
      </c>
      <c r="K39" s="68"/>
      <c r="L39" s="140"/>
      <c r="M39" s="171">
        <v>2</v>
      </c>
      <c r="N39" s="16"/>
      <c r="O39" s="172" t="s">
        <v>75</v>
      </c>
      <c r="P39" s="18" t="s">
        <v>30</v>
      </c>
      <c r="Q39" s="18" t="s">
        <v>76</v>
      </c>
      <c r="R39" s="18">
        <v>1</v>
      </c>
      <c r="S39" s="173">
        <v>1700</v>
      </c>
      <c r="T39" s="170">
        <f>R39*S39</f>
        <v>1700</v>
      </c>
      <c r="U39" s="152"/>
      <c r="V39" s="153"/>
    </row>
    <row r="40" spans="1:22" ht="30.75" customHeight="1" thickBot="1" x14ac:dyDescent="0.25">
      <c r="A40" s="73"/>
      <c r="B40" s="76" t="s">
        <v>29</v>
      </c>
      <c r="C40" s="24" t="s">
        <v>30</v>
      </c>
      <c r="D40" s="32" t="s">
        <v>75</v>
      </c>
      <c r="E40" s="22" t="s">
        <v>76</v>
      </c>
      <c r="F40" s="30"/>
      <c r="G40" s="95">
        <v>1</v>
      </c>
      <c r="H40" s="24"/>
      <c r="I40" s="105">
        <v>1700</v>
      </c>
      <c r="J40" s="123">
        <f>G40*I40</f>
        <v>1700</v>
      </c>
      <c r="K40" s="68"/>
      <c r="L40" s="140"/>
      <c r="M40" s="154">
        <v>3</v>
      </c>
      <c r="N40" s="155"/>
      <c r="O40" s="172" t="s">
        <v>77</v>
      </c>
      <c r="P40" s="18" t="s">
        <v>32</v>
      </c>
      <c r="Q40" s="18" t="s">
        <v>78</v>
      </c>
      <c r="R40" s="18">
        <v>1</v>
      </c>
      <c r="S40" s="173">
        <v>2800</v>
      </c>
      <c r="T40" s="170">
        <f>R40*S40</f>
        <v>2800</v>
      </c>
      <c r="U40" s="152"/>
      <c r="V40" s="153"/>
    </row>
    <row r="41" spans="1:22" ht="36.75" thickBot="1" x14ac:dyDescent="0.25">
      <c r="A41" s="71">
        <v>8</v>
      </c>
      <c r="B41" s="77" t="s">
        <v>31</v>
      </c>
      <c r="C41" s="25" t="s">
        <v>32</v>
      </c>
      <c r="D41" s="25" t="s">
        <v>78</v>
      </c>
      <c r="E41" s="25" t="s">
        <v>78</v>
      </c>
      <c r="F41" s="25" t="s">
        <v>92</v>
      </c>
      <c r="G41" s="93">
        <v>1</v>
      </c>
      <c r="H41" s="25"/>
      <c r="I41" s="103">
        <v>2800</v>
      </c>
      <c r="J41" s="121">
        <f>G41*I41</f>
        <v>2800</v>
      </c>
      <c r="K41" s="68"/>
      <c r="L41" s="140"/>
      <c r="M41" s="154">
        <v>4</v>
      </c>
      <c r="N41" s="155"/>
      <c r="O41" s="165" t="s">
        <v>33</v>
      </c>
      <c r="P41" s="18" t="s">
        <v>79</v>
      </c>
      <c r="Q41" s="18" t="s">
        <v>80</v>
      </c>
      <c r="R41" s="18">
        <v>60</v>
      </c>
      <c r="S41" s="18">
        <v>2600</v>
      </c>
      <c r="T41" s="170">
        <f>R41*S41*4</f>
        <v>624000</v>
      </c>
      <c r="U41" s="152"/>
      <c r="V41" s="153"/>
    </row>
    <row r="42" spans="1:22" ht="36" x14ac:dyDescent="0.2">
      <c r="A42" s="72">
        <v>9</v>
      </c>
      <c r="B42" s="78" t="s">
        <v>33</v>
      </c>
      <c r="C42" s="23" t="s">
        <v>34</v>
      </c>
      <c r="D42" s="23"/>
      <c r="E42" s="23"/>
      <c r="F42" s="23" t="s">
        <v>93</v>
      </c>
      <c r="G42" s="94">
        <f>60*4</f>
        <v>240</v>
      </c>
      <c r="H42" s="23"/>
      <c r="I42" s="106">
        <v>2600</v>
      </c>
      <c r="J42" s="122">
        <f>G42*I42</f>
        <v>624000</v>
      </c>
      <c r="K42" s="68"/>
      <c r="L42" s="140"/>
      <c r="M42" s="154"/>
      <c r="N42" s="155"/>
      <c r="O42" s="165"/>
      <c r="P42" s="18" t="s">
        <v>35</v>
      </c>
      <c r="Q42" s="18" t="s">
        <v>80</v>
      </c>
      <c r="R42" s="18">
        <v>11</v>
      </c>
      <c r="S42" s="156">
        <v>2990</v>
      </c>
      <c r="T42" s="170">
        <f>R42*S42*4</f>
        <v>131560</v>
      </c>
      <c r="U42" s="152"/>
      <c r="V42" s="153"/>
    </row>
    <row r="43" spans="1:22" ht="36.75" thickBot="1" x14ac:dyDescent="0.25">
      <c r="A43" s="73"/>
      <c r="B43" s="79"/>
      <c r="C43" s="24" t="s">
        <v>35</v>
      </c>
      <c r="D43" s="24"/>
      <c r="E43" s="24"/>
      <c r="F43" s="24" t="s">
        <v>94</v>
      </c>
      <c r="G43" s="95">
        <f>11*4</f>
        <v>44</v>
      </c>
      <c r="H43" s="24"/>
      <c r="I43" s="107">
        <v>2990</v>
      </c>
      <c r="J43" s="123">
        <f>G43*I43</f>
        <v>131560</v>
      </c>
      <c r="K43" s="68"/>
      <c r="L43" s="140"/>
      <c r="M43" s="154">
        <v>5</v>
      </c>
      <c r="N43" s="155"/>
      <c r="O43" s="172" t="s">
        <v>81</v>
      </c>
      <c r="P43" s="18" t="s">
        <v>36</v>
      </c>
      <c r="Q43" s="18" t="s">
        <v>82</v>
      </c>
      <c r="R43" s="18">
        <v>10</v>
      </c>
      <c r="S43" s="156">
        <v>3500</v>
      </c>
      <c r="T43" s="170">
        <f>R43*S43</f>
        <v>35000</v>
      </c>
      <c r="U43" s="152"/>
      <c r="V43" s="153"/>
    </row>
    <row r="44" spans="1:22" ht="13.5" thickBot="1" x14ac:dyDescent="0.3">
      <c r="A44" s="71">
        <v>10</v>
      </c>
      <c r="B44" s="80" t="s">
        <v>81</v>
      </c>
      <c r="C44" s="34" t="s">
        <v>36</v>
      </c>
      <c r="D44" s="25"/>
      <c r="E44" s="25"/>
      <c r="F44" s="25" t="s">
        <v>82</v>
      </c>
      <c r="G44" s="93">
        <v>10</v>
      </c>
      <c r="H44" s="25"/>
      <c r="I44" s="103">
        <v>3500</v>
      </c>
      <c r="J44" s="121">
        <f>G44*I44</f>
        <v>35000</v>
      </c>
      <c r="K44" s="68"/>
      <c r="L44" s="140"/>
      <c r="M44" s="174"/>
      <c r="N44" s="175"/>
      <c r="O44" s="175"/>
      <c r="P44" s="175"/>
      <c r="Q44" s="175"/>
      <c r="R44" s="175"/>
      <c r="S44" s="175"/>
      <c r="T44" s="175"/>
      <c r="U44" s="152"/>
      <c r="V44" s="153"/>
    </row>
    <row r="45" spans="1:22" ht="15" thickBot="1" x14ac:dyDescent="0.3">
      <c r="A45" s="125" t="s">
        <v>97</v>
      </c>
      <c r="B45" s="126"/>
      <c r="C45" s="126"/>
      <c r="D45" s="126"/>
      <c r="E45" s="126"/>
      <c r="F45" s="126"/>
      <c r="G45" s="126"/>
      <c r="H45" s="126"/>
      <c r="I45" s="127"/>
      <c r="J45" s="124">
        <f>SUM(J11:J44)</f>
        <v>2264300</v>
      </c>
      <c r="K45" s="68"/>
      <c r="L45" s="140"/>
      <c r="M45" s="176"/>
      <c r="N45" s="177"/>
      <c r="O45" s="177"/>
      <c r="P45" s="177"/>
      <c r="Q45" s="177"/>
      <c r="R45" s="177"/>
      <c r="S45" s="177"/>
      <c r="T45" s="177"/>
      <c r="U45" s="46"/>
      <c r="V45" s="178"/>
    </row>
    <row r="46" spans="1:22" x14ac:dyDescent="0.25">
      <c r="I46" s="108"/>
      <c r="J46" s="108"/>
      <c r="K46" s="70"/>
      <c r="L46" s="179"/>
    </row>
    <row r="47" spans="1:22" x14ac:dyDescent="0.25">
      <c r="I47" s="108"/>
      <c r="J47" s="108"/>
      <c r="K47" s="70"/>
      <c r="L47" s="179"/>
    </row>
    <row r="48" spans="1:22" x14ac:dyDescent="0.25">
      <c r="I48" s="108"/>
      <c r="J48" s="108"/>
      <c r="K48" s="70"/>
      <c r="L48" s="179"/>
    </row>
    <row r="49" spans="9:12" x14ac:dyDescent="0.25">
      <c r="I49" s="108"/>
      <c r="J49" s="108"/>
      <c r="K49" s="70"/>
      <c r="L49" s="179"/>
    </row>
    <row r="50" spans="9:12" x14ac:dyDescent="0.25">
      <c r="I50" s="108"/>
      <c r="J50" s="108"/>
      <c r="K50" s="70"/>
      <c r="L50" s="179"/>
    </row>
    <row r="51" spans="9:12" x14ac:dyDescent="0.25">
      <c r="I51" s="108"/>
      <c r="J51" s="108"/>
      <c r="K51" s="70"/>
      <c r="L51" s="179"/>
    </row>
    <row r="52" spans="9:12" x14ac:dyDescent="0.25">
      <c r="I52" s="108"/>
      <c r="J52" s="108"/>
      <c r="K52" s="70"/>
      <c r="L52" s="179"/>
    </row>
    <row r="53" spans="9:12" x14ac:dyDescent="0.25">
      <c r="I53" s="108"/>
      <c r="J53" s="108"/>
      <c r="K53" s="70"/>
      <c r="L53" s="179"/>
    </row>
    <row r="54" spans="9:12" x14ac:dyDescent="0.25">
      <c r="K54" s="70"/>
      <c r="L54" s="179"/>
    </row>
    <row r="55" spans="9:12" x14ac:dyDescent="0.25">
      <c r="K55" s="70"/>
      <c r="L55" s="179"/>
    </row>
    <row r="56" spans="9:12" x14ac:dyDescent="0.25">
      <c r="K56" s="70"/>
      <c r="L56" s="179"/>
    </row>
    <row r="57" spans="9:12" x14ac:dyDescent="0.25">
      <c r="K57" s="70"/>
      <c r="L57" s="179"/>
    </row>
    <row r="58" spans="9:12" x14ac:dyDescent="0.25">
      <c r="K58" s="70"/>
      <c r="L58" s="179"/>
    </row>
    <row r="59" spans="9:12" x14ac:dyDescent="0.25">
      <c r="K59" s="70"/>
      <c r="L59" s="179"/>
    </row>
    <row r="60" spans="9:12" x14ac:dyDescent="0.25">
      <c r="K60" s="70"/>
      <c r="L60" s="179"/>
    </row>
    <row r="61" spans="9:12" x14ac:dyDescent="0.25">
      <c r="K61" s="70"/>
      <c r="L61" s="179"/>
    </row>
    <row r="62" spans="9:12" x14ac:dyDescent="0.25">
      <c r="K62" s="70"/>
      <c r="L62" s="179"/>
    </row>
    <row r="63" spans="9:12" x14ac:dyDescent="0.25">
      <c r="K63" s="70"/>
      <c r="L63" s="179"/>
    </row>
    <row r="64" spans="9:12" x14ac:dyDescent="0.25">
      <c r="K64" s="70"/>
      <c r="L64" s="179"/>
    </row>
    <row r="65" spans="11:12" x14ac:dyDescent="0.25">
      <c r="K65" s="70"/>
      <c r="L65" s="179"/>
    </row>
    <row r="66" spans="11:12" x14ac:dyDescent="0.25">
      <c r="K66" s="70"/>
      <c r="L66" s="179"/>
    </row>
    <row r="67" spans="11:12" x14ac:dyDescent="0.25">
      <c r="K67" s="70"/>
      <c r="L67" s="179"/>
    </row>
    <row r="68" spans="11:12" x14ac:dyDescent="0.25">
      <c r="K68" s="70"/>
      <c r="L68" s="179"/>
    </row>
    <row r="69" spans="11:12" x14ac:dyDescent="0.25">
      <c r="K69" s="70"/>
      <c r="L69" s="179"/>
    </row>
    <row r="70" spans="11:12" x14ac:dyDescent="0.25">
      <c r="K70" s="70"/>
      <c r="L70" s="179"/>
    </row>
    <row r="71" spans="11:12" x14ac:dyDescent="0.25">
      <c r="K71" s="70"/>
      <c r="L71" s="179"/>
    </row>
    <row r="72" spans="11:12" x14ac:dyDescent="0.25">
      <c r="K72" s="70"/>
      <c r="L72" s="179"/>
    </row>
    <row r="73" spans="11:12" x14ac:dyDescent="0.25">
      <c r="K73" s="70"/>
      <c r="L73" s="179"/>
    </row>
    <row r="74" spans="11:12" x14ac:dyDescent="0.25">
      <c r="K74" s="70"/>
      <c r="L74" s="179"/>
    </row>
    <row r="75" spans="11:12" x14ac:dyDescent="0.25">
      <c r="K75" s="70"/>
      <c r="L75" s="179"/>
    </row>
    <row r="76" spans="11:12" x14ac:dyDescent="0.25">
      <c r="K76" s="70"/>
      <c r="L76" s="179"/>
    </row>
    <row r="77" spans="11:12" x14ac:dyDescent="0.25">
      <c r="K77" s="70"/>
      <c r="L77" s="179"/>
    </row>
    <row r="78" spans="11:12" x14ac:dyDescent="0.25">
      <c r="K78" s="70"/>
      <c r="L78" s="179"/>
    </row>
    <row r="79" spans="11:12" x14ac:dyDescent="0.25">
      <c r="K79" s="70"/>
      <c r="L79" s="179"/>
    </row>
    <row r="80" spans="11:12" x14ac:dyDescent="0.25">
      <c r="K80" s="70"/>
      <c r="L80" s="179"/>
    </row>
    <row r="81" spans="11:12" x14ac:dyDescent="0.25">
      <c r="K81" s="70"/>
      <c r="L81" s="179"/>
    </row>
    <row r="82" spans="11:12" x14ac:dyDescent="0.25">
      <c r="K82" s="70"/>
      <c r="L82" s="179"/>
    </row>
    <row r="83" spans="11:12" x14ac:dyDescent="0.25">
      <c r="K83" s="70"/>
      <c r="L83" s="179"/>
    </row>
    <row r="84" spans="11:12" x14ac:dyDescent="0.25">
      <c r="K84" s="70"/>
      <c r="L84" s="179"/>
    </row>
    <row r="85" spans="11:12" x14ac:dyDescent="0.25">
      <c r="K85" s="70"/>
      <c r="L85" s="179"/>
    </row>
    <row r="86" spans="11:12" x14ac:dyDescent="0.25">
      <c r="K86" s="70"/>
      <c r="L86" s="179"/>
    </row>
    <row r="87" spans="11:12" x14ac:dyDescent="0.25">
      <c r="K87" s="70"/>
      <c r="L87" s="179"/>
    </row>
    <row r="88" spans="11:12" x14ac:dyDescent="0.25">
      <c r="K88" s="70"/>
      <c r="L88" s="179"/>
    </row>
    <row r="89" spans="11:12" x14ac:dyDescent="0.25">
      <c r="K89" s="70"/>
      <c r="L89" s="179"/>
    </row>
    <row r="90" spans="11:12" x14ac:dyDescent="0.25">
      <c r="K90" s="70"/>
      <c r="L90" s="179"/>
    </row>
    <row r="91" spans="11:12" x14ac:dyDescent="0.25">
      <c r="K91" s="70"/>
      <c r="L91" s="179"/>
    </row>
    <row r="92" spans="11:12" x14ac:dyDescent="0.25">
      <c r="K92" s="70"/>
      <c r="L92" s="179"/>
    </row>
    <row r="93" spans="11:12" x14ac:dyDescent="0.25">
      <c r="K93" s="70"/>
      <c r="L93" s="179"/>
    </row>
    <row r="94" spans="11:12" x14ac:dyDescent="0.25">
      <c r="K94" s="70"/>
      <c r="L94" s="179"/>
    </row>
    <row r="95" spans="11:12" x14ac:dyDescent="0.25">
      <c r="K95" s="70"/>
      <c r="L95" s="179"/>
    </row>
    <row r="96" spans="11:12" x14ac:dyDescent="0.25">
      <c r="K96" s="70"/>
      <c r="L96" s="179"/>
    </row>
    <row r="97" spans="11:12" x14ac:dyDescent="0.25">
      <c r="K97" s="70"/>
      <c r="L97" s="179"/>
    </row>
  </sheetData>
  <mergeCells count="56">
    <mergeCell ref="U8:U9"/>
    <mergeCell ref="V8:V9"/>
    <mergeCell ref="U11:U45"/>
    <mergeCell ref="V11:V45"/>
    <mergeCell ref="C8:C9"/>
    <mergeCell ref="I31:I34"/>
    <mergeCell ref="J31:J34"/>
    <mergeCell ref="A45:I45"/>
    <mergeCell ref="I8:I9"/>
    <mergeCell ref="J8:J9"/>
    <mergeCell ref="G31:G34"/>
    <mergeCell ref="F31:F34"/>
    <mergeCell ref="A31:A35"/>
    <mergeCell ref="B31:B35"/>
    <mergeCell ref="C31:C35"/>
    <mergeCell ref="D31:D35"/>
    <mergeCell ref="B12:B30"/>
    <mergeCell ref="A12:A30"/>
    <mergeCell ref="A1:K1"/>
    <mergeCell ref="B8:B9"/>
    <mergeCell ref="G8:G9"/>
    <mergeCell ref="H8:H9"/>
    <mergeCell ref="K8:K9"/>
    <mergeCell ref="D8:F9"/>
    <mergeCell ref="I12:I14"/>
    <mergeCell ref="C12:C30"/>
    <mergeCell ref="D12:D14"/>
    <mergeCell ref="D15:D30"/>
    <mergeCell ref="G12:G14"/>
    <mergeCell ref="J12:J14"/>
    <mergeCell ref="A39:A40"/>
    <mergeCell ref="B42:B43"/>
    <mergeCell ref="A42:A43"/>
    <mergeCell ref="T9:T11"/>
    <mergeCell ref="O16:P16"/>
    <mergeCell ref="N18:N20"/>
    <mergeCell ref="O18:O20"/>
    <mergeCell ref="S18:S20"/>
    <mergeCell ref="T18:T20"/>
    <mergeCell ref="R18:R20"/>
    <mergeCell ref="R9:R11"/>
    <mergeCell ref="F12:F30"/>
    <mergeCell ref="N9:N12"/>
    <mergeCell ref="O9:O12"/>
    <mergeCell ref="S9:S11"/>
    <mergeCell ref="N21:N36"/>
    <mergeCell ref="O21:O36"/>
    <mergeCell ref="O37:P37"/>
    <mergeCell ref="O41:O42"/>
    <mergeCell ref="L11:L45"/>
    <mergeCell ref="L8:L9"/>
    <mergeCell ref="M21:M36"/>
    <mergeCell ref="M18:M20"/>
    <mergeCell ref="K11:K45"/>
    <mergeCell ref="M9:M12"/>
    <mergeCell ref="F39:F40"/>
  </mergeCells>
  <pageMargins left="0.7" right="0.7" top="0.75" bottom="0.75" header="0.3" footer="0.3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2026-01-22T12:21:49Z</dcterms:modified>
</cp:coreProperties>
</file>